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65" windowWidth="14355" windowHeight="6870" activeTab="3"/>
  </bookViews>
  <sheets>
    <sheet name="ไตรมาส 1" sheetId="4" r:id="rId1"/>
    <sheet name="ไตรมาส 2 " sheetId="1" r:id="rId2"/>
    <sheet name="ไตรมาส 3" sheetId="2" r:id="rId3"/>
    <sheet name="ไตรมาส 4" sheetId="3" r:id="rId4"/>
    <sheet name="Sheet1" sheetId="5" r:id="rId5"/>
  </sheets>
  <externalReferences>
    <externalReference r:id="rId6"/>
  </externalReferences>
  <calcPr calcId="145621"/>
</workbook>
</file>

<file path=xl/calcChain.xml><?xml version="1.0" encoding="utf-8"?>
<calcChain xmlns="http://schemas.openxmlformats.org/spreadsheetml/2006/main">
  <c r="C16" i="3" l="1"/>
  <c r="B29" i="5" l="1"/>
  <c r="D29" i="5" s="1"/>
  <c r="C17" i="3"/>
  <c r="D17" i="3"/>
  <c r="D16" i="3"/>
  <c r="B17" i="3"/>
  <c r="E17" i="3" s="1"/>
  <c r="B16" i="3"/>
  <c r="C15" i="3"/>
  <c r="D15" i="3"/>
  <c r="B15" i="3"/>
  <c r="E15" i="3" l="1"/>
  <c r="B18" i="3"/>
  <c r="D18" i="3"/>
  <c r="E16" i="3"/>
  <c r="B28" i="5" s="1"/>
  <c r="D28" i="5" s="1"/>
  <c r="C18" i="3"/>
  <c r="E17" i="2"/>
  <c r="D16" i="2"/>
  <c r="C16" i="2"/>
  <c r="E16" i="2" s="1"/>
  <c r="B16" i="2"/>
  <c r="D15" i="2"/>
  <c r="D18" i="2" s="1"/>
  <c r="C15" i="2"/>
  <c r="C18" i="2" s="1"/>
  <c r="B15" i="2"/>
  <c r="B18" i="2" s="1"/>
  <c r="D12" i="2"/>
  <c r="C12" i="2"/>
  <c r="E12" i="2" s="1"/>
  <c r="B12" i="2"/>
  <c r="E11" i="2"/>
  <c r="E10" i="2"/>
  <c r="E9" i="2"/>
  <c r="E8" i="2"/>
  <c r="E7" i="2"/>
  <c r="E6" i="2"/>
  <c r="E18" i="3" l="1"/>
  <c r="B30" i="5" s="1"/>
  <c r="D30" i="5" s="1"/>
  <c r="E18" i="2"/>
  <c r="E15" i="2"/>
  <c r="C10" i="4" l="1"/>
  <c r="B10" i="4"/>
  <c r="C9" i="4"/>
  <c r="E9" i="4" s="1"/>
  <c r="B9" i="4"/>
  <c r="C8" i="4"/>
  <c r="B8" i="4"/>
  <c r="D8" i="4" s="1"/>
  <c r="C7" i="4"/>
  <c r="E7" i="4" s="1"/>
  <c r="B7" i="4"/>
  <c r="C6" i="4"/>
  <c r="B6" i="4"/>
  <c r="D6" i="4" s="1"/>
  <c r="D10" i="4" l="1"/>
  <c r="D15" i="4" s="1"/>
  <c r="E6" i="4"/>
  <c r="E8" i="4"/>
  <c r="E10" i="4"/>
  <c r="D7" i="4"/>
  <c r="D9" i="4"/>
  <c r="B11" i="4"/>
  <c r="D11" i="4" s="1"/>
  <c r="B14" i="4"/>
  <c r="B15" i="4"/>
  <c r="C11" i="4"/>
  <c r="C14" i="4"/>
  <c r="C15" i="4"/>
  <c r="C18" i="1"/>
  <c r="E17" i="1"/>
  <c r="D17" i="1"/>
  <c r="E16" i="1"/>
  <c r="C16" i="1"/>
  <c r="B16" i="1"/>
  <c r="E15" i="1"/>
  <c r="C15" i="1"/>
  <c r="B15" i="1"/>
  <c r="B18" i="1" s="1"/>
  <c r="E12" i="1"/>
  <c r="C12" i="1"/>
  <c r="B12" i="1"/>
  <c r="E11" i="1"/>
  <c r="D11" i="1"/>
  <c r="E10" i="1"/>
  <c r="D10" i="1"/>
  <c r="E9" i="1"/>
  <c r="D9" i="1"/>
  <c r="E8" i="1"/>
  <c r="D8" i="1"/>
  <c r="E7" i="1"/>
  <c r="D7" i="1"/>
  <c r="D16" i="1" s="1"/>
  <c r="E6" i="1"/>
  <c r="D6" i="1"/>
  <c r="D12" i="1" s="1"/>
  <c r="D14" i="4" l="1"/>
  <c r="D16" i="4" s="1"/>
  <c r="E15" i="4"/>
  <c r="B16" i="4"/>
  <c r="E14" i="4"/>
  <c r="C16" i="4"/>
  <c r="E11" i="4"/>
  <c r="E18" i="1"/>
  <c r="D15" i="1"/>
  <c r="D18" i="1" s="1"/>
  <c r="E16" i="4" l="1"/>
</calcChain>
</file>

<file path=xl/sharedStrings.xml><?xml version="1.0" encoding="utf-8"?>
<sst xmlns="http://schemas.openxmlformats.org/spreadsheetml/2006/main" count="145" uniqueCount="38">
  <si>
    <t>สำนักงานเขตพื้นที่การศึกษาประถมศึกษาแพร่ เขต 2</t>
  </si>
  <si>
    <t>รายการ</t>
  </si>
  <si>
    <t>ได้รับจัดสรร</t>
  </si>
  <si>
    <t>ผลการเบิกจ่าย</t>
  </si>
  <si>
    <t>คงเหลือ</t>
  </si>
  <si>
    <t>ร้อยละเบิกจ่าย</t>
  </si>
  <si>
    <t>งบบุคลากร</t>
  </si>
  <si>
    <t>งบดำเนินงาน</t>
  </si>
  <si>
    <t>อุดหนุน</t>
  </si>
  <si>
    <t>รายจ่ายอื่น</t>
  </si>
  <si>
    <t>งบลงทุน</t>
  </si>
  <si>
    <t>รวม</t>
  </si>
  <si>
    <t>งบประจำ</t>
  </si>
  <si>
    <t>ภาพรวม</t>
  </si>
  <si>
    <t>งบกลาง</t>
  </si>
  <si>
    <t>รายงานสรุปผลการใช้จ่ายงบประมาณประจำปี งบประมาณ พ.ศ.2569</t>
  </si>
  <si>
    <t>ไตรมาสที่ 4/2569</t>
  </si>
  <si>
    <t>ไตรมาสที่ 3/2569</t>
  </si>
  <si>
    <t>ไตรมาสที่ 2/2569</t>
  </si>
  <si>
    <t>ไตรมาสที่ 1/2569</t>
  </si>
  <si>
    <t>ผูก PO/ผลการเบิกจ่าย</t>
  </si>
  <si>
    <t>ตางรางสรุปผลเปรียบเทียบเป้าหมายผลการเบิกจ่าย สพฐ.</t>
  </si>
  <si>
    <t>ร้อยละ (สพป.แพร่ เขต 2)</t>
  </si>
  <si>
    <t>เป้าร้อยละ (สพฐ.)</t>
  </si>
  <si>
    <t>เทียบกับเป้าหมาย สพฐ.</t>
  </si>
  <si>
    <t>สูงกว่า/ต่ำกว่า</t>
  </si>
  <si>
    <t>สูงกว่า</t>
  </si>
  <si>
    <t>ร้อยละ(สพป.แพร่เขต 2)</t>
  </si>
  <si>
    <t>เป้าร้อยละ สพฐ.</t>
  </si>
  <si>
    <t>เทียบกับเป้าสพฐ.</t>
  </si>
  <si>
    <t>ไตรมาส 1</t>
  </si>
  <si>
    <t>ไตรมาส 2</t>
  </si>
  <si>
    <t>ไตรมาส 3</t>
  </si>
  <si>
    <t>งบรายจ่ายอื่น</t>
  </si>
  <si>
    <t>งบอุดหนุน</t>
  </si>
  <si>
    <t>ไตรมาส 4</t>
  </si>
  <si>
    <t>ต่ำกว่า</t>
  </si>
  <si>
    <t>หมายเหตุ :- ไม่รวมเงินกันปีเก่า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</si>
</sst>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1"/>
      <name val="Tahoma"/>
      <scheme val="minor"/>
    </font>
    <font>
      <b/>
      <sz val="16"/>
      <color theme="1"/>
      <name val="Angsana New"/>
      <family val="1"/>
    </font>
    <font>
      <sz val="11"/>
      <color theme="1"/>
      <name val="Tahoma"/>
      <family val="2"/>
      <scheme val="minor"/>
    </font>
    <font>
      <b/>
      <sz val="18"/>
      <color theme="1"/>
      <name val="Angsana New"/>
      <family val="1"/>
    </font>
    <font>
      <sz val="18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0" applyFont="1"/>
    <xf numFmtId="43" fontId="7" fillId="0" borderId="2" xfId="2" applyFont="1" applyBorder="1" applyAlignment="1">
      <alignment horizontal="center"/>
    </xf>
    <xf numFmtId="43" fontId="8" fillId="0" borderId="2" xfId="2" applyFont="1" applyBorder="1" applyAlignment="1"/>
    <xf numFmtId="43" fontId="7" fillId="0" borderId="2" xfId="2" applyFont="1" applyBorder="1" applyAlignment="1"/>
    <xf numFmtId="43" fontId="8" fillId="0" borderId="0" xfId="2" applyFont="1" applyAlignment="1"/>
    <xf numFmtId="43" fontId="7" fillId="0" borderId="0" xfId="2" applyFont="1" applyAlignment="1"/>
    <xf numFmtId="4" fontId="8" fillId="0" borderId="1" xfId="0" applyNumberFormat="1" applyFont="1" applyBorder="1" applyAlignment="1">
      <alignment vertical="center" wrapText="1"/>
    </xf>
    <xf numFmtId="43" fontId="8" fillId="0" borderId="1" xfId="2" applyFont="1" applyBorder="1" applyAlignment="1">
      <alignment vertical="center" wrapText="1"/>
    </xf>
    <xf numFmtId="43" fontId="3" fillId="0" borderId="0" xfId="2" applyFont="1" applyBorder="1" applyAlignment="1"/>
    <xf numFmtId="43" fontId="3" fillId="0" borderId="2" xfId="2" applyFont="1" applyBorder="1" applyAlignment="1">
      <alignment horizontal="center"/>
    </xf>
    <xf numFmtId="43" fontId="9" fillId="0" borderId="2" xfId="2" applyFont="1" applyBorder="1" applyAlignment="1"/>
    <xf numFmtId="43" fontId="3" fillId="0" borderId="2" xfId="2" applyFont="1" applyBorder="1" applyAlignment="1"/>
    <xf numFmtId="43" fontId="9" fillId="0" borderId="0" xfId="2" applyFont="1" applyAlignment="1"/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/>
    <xf numFmtId="43" fontId="8" fillId="0" borderId="2" xfId="2" applyFont="1" applyBorder="1"/>
    <xf numFmtId="0" fontId="8" fillId="0" borderId="0" xfId="0" applyFont="1"/>
    <xf numFmtId="43" fontId="8" fillId="0" borderId="0" xfId="0" applyNumberFormat="1" applyFont="1"/>
    <xf numFmtId="43" fontId="7" fillId="0" borderId="2" xfId="2" applyFont="1" applyBorder="1"/>
    <xf numFmtId="0" fontId="7" fillId="0" borderId="0" xfId="0" applyFont="1"/>
    <xf numFmtId="43" fontId="7" fillId="0" borderId="0" xfId="0" applyNumberFormat="1" applyFont="1"/>
    <xf numFmtId="0" fontId="8" fillId="0" borderId="2" xfId="0" applyFont="1" applyBorder="1" applyAlignment="1">
      <alignment horizontal="left"/>
    </xf>
    <xf numFmtId="43" fontId="7" fillId="0" borderId="2" xfId="0" applyNumberFormat="1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3" applyFon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3" applyFont="1" applyAlignment="1">
      <alignment horizontal="center"/>
    </xf>
    <xf numFmtId="43" fontId="7" fillId="0" borderId="0" xfId="2" applyFont="1" applyBorder="1" applyAlignment="1">
      <alignment horizontal="center"/>
    </xf>
    <xf numFmtId="43" fontId="8" fillId="0" borderId="2" xfId="3" applyFont="1" applyBorder="1"/>
    <xf numFmtId="43" fontId="8" fillId="0" borderId="0" xfId="3" applyFont="1"/>
    <xf numFmtId="43" fontId="7" fillId="0" borderId="2" xfId="3" applyFont="1" applyBorder="1" applyAlignment="1">
      <alignment horizontal="center"/>
    </xf>
    <xf numFmtId="43" fontId="7" fillId="0" borderId="2" xfId="3" applyFont="1" applyBorder="1"/>
    <xf numFmtId="43" fontId="8" fillId="0" borderId="2" xfId="3" applyFont="1" applyBorder="1" applyAlignment="1">
      <alignment horizontal="center"/>
    </xf>
    <xf numFmtId="43" fontId="3" fillId="0" borderId="0" xfId="2" applyFont="1" applyBorder="1" applyAlignment="1">
      <alignment horizontal="center"/>
    </xf>
    <xf numFmtId="43" fontId="5" fillId="0" borderId="0" xfId="2" applyFont="1" applyBorder="1" applyAlignment="1">
      <alignment horizontal="center"/>
    </xf>
    <xf numFmtId="43" fontId="11" fillId="0" borderId="0" xfId="2" applyFont="1" applyBorder="1" applyAlignment="1">
      <alignment horizont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6;&#3619;&#3640;&#3611;&#3652;&#3605;&#3619;&#3617;&#3634;&#3626;%201/&#3607;&#3632;&#3648;&#3610;&#3637;&#3618;&#3609;&#3588;&#3640;&#3617;&#3648;&#3591;&#3636;&#3609;&#3591;&#3610;&#3611;&#3619;&#3632;&#3617;&#3634;&#3603;%20256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ุมใบงวด"/>
      <sheetName val="Sheet1"/>
      <sheetName val="สรุปเบิกจ่ายไตร 1"/>
      <sheetName val="1"/>
      <sheetName val="2"/>
      <sheetName val="3"/>
      <sheetName val="4 จัดการเขต"/>
      <sheetName val="5.ลงทุน 11"/>
      <sheetName val="ปีเก่า"/>
      <sheetName val="6 เงินอุดหนุน"/>
      <sheetName val="7"/>
      <sheetName val="8"/>
      <sheetName val="9งบลงทุน 14"/>
      <sheetName val="10 งบลงทุน 23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 ลงทุน 104"/>
      <sheetName val="22 ลงทุน 108"/>
      <sheetName val="23"/>
      <sheetName val="24 ลงทุน 143"/>
      <sheetName val="25"/>
      <sheetName val="26"/>
      <sheetName val="27"/>
      <sheetName val="28"/>
      <sheetName val="29"/>
      <sheetName val="30"/>
      <sheetName val="31"/>
      <sheetName val="ตย"/>
      <sheetName val="ตย.งบลงทุน"/>
    </sheetNames>
    <sheetDataSet>
      <sheetData sheetId="0" refreshError="1"/>
      <sheetData sheetId="1">
        <row r="5">
          <cell r="B5" t="str">
            <v>ได้รับจัดสรร</v>
          </cell>
        </row>
      </sheetData>
      <sheetData sheetId="2">
        <row r="6">
          <cell r="G6">
            <v>5299000</v>
          </cell>
          <cell r="K6">
            <v>3043483.23</v>
          </cell>
        </row>
        <row r="8">
          <cell r="G8">
            <v>4178900</v>
          </cell>
          <cell r="H8">
            <v>174000</v>
          </cell>
          <cell r="K8">
            <v>1687140.84</v>
          </cell>
        </row>
        <row r="26">
          <cell r="G26">
            <v>11586500</v>
          </cell>
          <cell r="K26">
            <v>5631729.21</v>
          </cell>
        </row>
        <row r="38">
          <cell r="G38">
            <v>9093200</v>
          </cell>
          <cell r="H38">
            <v>4861100</v>
          </cell>
        </row>
        <row r="44">
          <cell r="G44">
            <v>17242725</v>
          </cell>
          <cell r="K44">
            <v>14874725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17" sqref="G17"/>
    </sheetView>
  </sheetViews>
  <sheetFormatPr defaultRowHeight="14.25" x14ac:dyDescent="0.2"/>
  <cols>
    <col min="1" max="1" width="22.25" customWidth="1"/>
    <col min="2" max="2" width="18" customWidth="1"/>
    <col min="3" max="3" width="21.25" customWidth="1"/>
    <col min="4" max="5" width="15.375" customWidth="1"/>
    <col min="6" max="6" width="15.125" style="1" customWidth="1"/>
  </cols>
  <sheetData>
    <row r="1" spans="1:6" ht="23.25" x14ac:dyDescent="0.5">
      <c r="A1" s="37" t="s">
        <v>0</v>
      </c>
      <c r="B1" s="37"/>
      <c r="C1" s="37"/>
      <c r="D1" s="37"/>
      <c r="E1" s="37"/>
      <c r="F1" s="10"/>
    </row>
    <row r="2" spans="1:6" ht="23.25" x14ac:dyDescent="0.5">
      <c r="A2" s="37" t="s">
        <v>15</v>
      </c>
      <c r="B2" s="37"/>
      <c r="C2" s="37"/>
      <c r="D2" s="37"/>
      <c r="E2" s="37"/>
      <c r="F2" s="10"/>
    </row>
    <row r="3" spans="1:6" ht="23.25" x14ac:dyDescent="0.5">
      <c r="A3" s="37" t="s">
        <v>19</v>
      </c>
      <c r="B3" s="37"/>
      <c r="C3" s="37"/>
      <c r="D3" s="37"/>
      <c r="E3" s="37"/>
      <c r="F3" s="10"/>
    </row>
    <row r="5" spans="1:6" ht="23.25" x14ac:dyDescent="0.5">
      <c r="A5" s="11" t="s">
        <v>1</v>
      </c>
      <c r="B5" s="11" t="s">
        <v>2</v>
      </c>
      <c r="C5" s="11" t="s">
        <v>20</v>
      </c>
      <c r="D5" s="11" t="s">
        <v>4</v>
      </c>
      <c r="E5" s="11" t="s">
        <v>5</v>
      </c>
    </row>
    <row r="6" spans="1:6" ht="23.25" x14ac:dyDescent="0.5">
      <c r="A6" s="12" t="s">
        <v>6</v>
      </c>
      <c r="B6" s="12">
        <f>+'[1]สรุปเบิกจ่ายไตร 1'!G6</f>
        <v>5299000</v>
      </c>
      <c r="C6" s="12">
        <f>+'[1]สรุปเบิกจ่ายไตร 1'!K6</f>
        <v>3043483.23</v>
      </c>
      <c r="D6" s="12">
        <f>+B6-C6</f>
        <v>2255516.77</v>
      </c>
      <c r="E6" s="12">
        <f>+C6*100/B6</f>
        <v>57.435048688431777</v>
      </c>
    </row>
    <row r="7" spans="1:6" ht="23.25" x14ac:dyDescent="0.5">
      <c r="A7" s="12" t="s">
        <v>7</v>
      </c>
      <c r="B7" s="12">
        <f>+'[1]สรุปเบิกจ่ายไตร 1'!G8</f>
        <v>4178900</v>
      </c>
      <c r="C7" s="12">
        <f>+'[1]สรุปเบิกจ่ายไตร 1'!H8+'[1]สรุปเบิกจ่ายไตร 1'!K8</f>
        <v>1861140.84</v>
      </c>
      <c r="D7" s="12">
        <f t="shared" ref="D7:D11" si="0">+B7-C7</f>
        <v>2317759.16</v>
      </c>
      <c r="E7" s="12">
        <f t="shared" ref="E7:E11" si="1">+C7*100/B7</f>
        <v>44.536620641795686</v>
      </c>
    </row>
    <row r="8" spans="1:6" ht="23.25" x14ac:dyDescent="0.5">
      <c r="A8" s="12" t="s">
        <v>8</v>
      </c>
      <c r="B8" s="12">
        <f>+'[1]สรุปเบิกจ่ายไตร 1'!G44</f>
        <v>17242725</v>
      </c>
      <c r="C8" s="12">
        <f>+'[1]สรุปเบิกจ่ายไตร 1'!K44</f>
        <v>14874725</v>
      </c>
      <c r="D8" s="12">
        <f t="shared" si="0"/>
        <v>2368000</v>
      </c>
      <c r="E8" s="12">
        <f t="shared" si="1"/>
        <v>86.266671886259275</v>
      </c>
    </row>
    <row r="9" spans="1:6" ht="23.25" x14ac:dyDescent="0.5">
      <c r="A9" s="12" t="s">
        <v>9</v>
      </c>
      <c r="B9" s="12">
        <f>+'[1]สรุปเบิกจ่ายไตร 1'!G26</f>
        <v>11586500</v>
      </c>
      <c r="C9" s="12">
        <f>+'[1]สรุปเบิกจ่ายไตร 1'!K26</f>
        <v>5631729.21</v>
      </c>
      <c r="D9" s="12">
        <f t="shared" si="0"/>
        <v>5954770.79</v>
      </c>
      <c r="E9" s="12">
        <f t="shared" si="1"/>
        <v>48.605957018944459</v>
      </c>
    </row>
    <row r="10" spans="1:6" ht="23.25" x14ac:dyDescent="0.5">
      <c r="A10" s="12" t="s">
        <v>10</v>
      </c>
      <c r="B10" s="12">
        <f>+'[1]สรุปเบิกจ่ายไตร 1'!G38</f>
        <v>9093200</v>
      </c>
      <c r="C10" s="12">
        <f>+'[1]สรุปเบิกจ่ายไตร 1'!H38</f>
        <v>4861100</v>
      </c>
      <c r="D10" s="12">
        <f t="shared" si="0"/>
        <v>4232100</v>
      </c>
      <c r="E10" s="12">
        <f t="shared" si="1"/>
        <v>53.458628425636739</v>
      </c>
    </row>
    <row r="11" spans="1:6" ht="23.25" x14ac:dyDescent="0.5">
      <c r="A11" s="11" t="s">
        <v>11</v>
      </c>
      <c r="B11" s="13">
        <f>SUM(B6:B10)</f>
        <v>47400325</v>
      </c>
      <c r="C11" s="13">
        <f t="shared" ref="C11" si="2">SUM(C6:C10)</f>
        <v>30272178.280000001</v>
      </c>
      <c r="D11" s="13">
        <f t="shared" si="0"/>
        <v>17128146.719999999</v>
      </c>
      <c r="E11" s="13">
        <f t="shared" si="1"/>
        <v>63.86491712873277</v>
      </c>
    </row>
    <row r="12" spans="1:6" ht="23.25" x14ac:dyDescent="0.5">
      <c r="A12" s="14"/>
      <c r="B12" s="14"/>
      <c r="C12" s="14"/>
      <c r="D12" s="14"/>
      <c r="E12" s="14"/>
    </row>
    <row r="13" spans="1:6" ht="23.25" x14ac:dyDescent="0.5">
      <c r="A13" s="11" t="s">
        <v>1</v>
      </c>
      <c r="B13" s="11" t="s">
        <v>2</v>
      </c>
      <c r="C13" s="11" t="s">
        <v>3</v>
      </c>
      <c r="D13" s="11" t="s">
        <v>4</v>
      </c>
      <c r="E13" s="11" t="s">
        <v>5</v>
      </c>
    </row>
    <row r="14" spans="1:6" ht="23.25" x14ac:dyDescent="0.5">
      <c r="A14" s="12" t="s">
        <v>12</v>
      </c>
      <c r="B14" s="12">
        <f>+B6+B7+B8+B9</f>
        <v>38307125</v>
      </c>
      <c r="C14" s="12">
        <f>+C6+C7+C8+C9</f>
        <v>25411078.280000001</v>
      </c>
      <c r="D14" s="12">
        <f t="shared" ref="D14" si="3">+D6+D7+D8+D9</f>
        <v>12896046.719999999</v>
      </c>
      <c r="E14" s="12">
        <f>+C14*100/B14</f>
        <v>66.335122460899896</v>
      </c>
    </row>
    <row r="15" spans="1:6" ht="23.25" x14ac:dyDescent="0.5">
      <c r="A15" s="12" t="s">
        <v>10</v>
      </c>
      <c r="B15" s="12">
        <f>+B10</f>
        <v>9093200</v>
      </c>
      <c r="C15" s="12">
        <f>+C10</f>
        <v>4861100</v>
      </c>
      <c r="D15" s="12">
        <f t="shared" ref="D15" si="4">+D10</f>
        <v>4232100</v>
      </c>
      <c r="E15" s="12">
        <f>+C15*100/B15</f>
        <v>53.458628425636739</v>
      </c>
    </row>
    <row r="16" spans="1:6" ht="23.25" x14ac:dyDescent="0.5">
      <c r="A16" s="11" t="s">
        <v>13</v>
      </c>
      <c r="B16" s="13">
        <f>SUM(B14:B15)</f>
        <v>47400325</v>
      </c>
      <c r="C16" s="13">
        <f t="shared" ref="C16:D16" si="5">SUM(C14:C15)</f>
        <v>30272178.280000001</v>
      </c>
      <c r="D16" s="13">
        <f t="shared" si="5"/>
        <v>17128146.719999999</v>
      </c>
      <c r="E16" s="13">
        <f>+C16*100/B16</f>
        <v>63.86491712873277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26" sqref="C26"/>
    </sheetView>
  </sheetViews>
  <sheetFormatPr defaultRowHeight="14.25" x14ac:dyDescent="0.2"/>
  <cols>
    <col min="1" max="1" width="22.125" customWidth="1"/>
    <col min="2" max="4" width="18.625" customWidth="1"/>
    <col min="5" max="5" width="16.375" customWidth="1"/>
    <col min="6" max="6" width="15" customWidth="1"/>
  </cols>
  <sheetData>
    <row r="1" spans="1:7" ht="23.25" x14ac:dyDescent="0.5">
      <c r="A1" s="37" t="s">
        <v>0</v>
      </c>
      <c r="B1" s="37"/>
      <c r="C1" s="37"/>
      <c r="D1" s="37"/>
      <c r="E1" s="37"/>
      <c r="F1" s="10"/>
      <c r="G1" s="10"/>
    </row>
    <row r="2" spans="1:7" ht="23.25" x14ac:dyDescent="0.5">
      <c r="A2" s="37" t="s">
        <v>15</v>
      </c>
      <c r="B2" s="37"/>
      <c r="C2" s="37"/>
      <c r="D2" s="37"/>
      <c r="E2" s="37"/>
      <c r="F2" s="10"/>
      <c r="G2" s="10"/>
    </row>
    <row r="3" spans="1:7" ht="23.25" x14ac:dyDescent="0.5">
      <c r="A3" s="37" t="s">
        <v>18</v>
      </c>
      <c r="B3" s="37"/>
      <c r="C3" s="37"/>
      <c r="D3" s="37"/>
      <c r="E3" s="37"/>
      <c r="F3" s="10"/>
      <c r="G3" s="10"/>
    </row>
    <row r="5" spans="1:7" ht="24" x14ac:dyDescent="0.55000000000000004">
      <c r="A5" s="3" t="s">
        <v>1</v>
      </c>
      <c r="B5" s="3" t="s">
        <v>2</v>
      </c>
      <c r="C5" s="3" t="s">
        <v>20</v>
      </c>
      <c r="D5" s="3" t="s">
        <v>4</v>
      </c>
      <c r="E5" s="3" t="s">
        <v>5</v>
      </c>
    </row>
    <row r="6" spans="1:7" ht="24" x14ac:dyDescent="0.55000000000000004">
      <c r="A6" s="4" t="s">
        <v>14</v>
      </c>
      <c r="B6" s="4">
        <v>333997</v>
      </c>
      <c r="C6" s="4">
        <v>333997</v>
      </c>
      <c r="D6" s="4">
        <f>+B6-C6</f>
        <v>0</v>
      </c>
      <c r="E6" s="5">
        <f>+C6*100/B6</f>
        <v>100</v>
      </c>
    </row>
    <row r="7" spans="1:7" ht="24" x14ac:dyDescent="0.55000000000000004">
      <c r="A7" s="4" t="s">
        <v>6</v>
      </c>
      <c r="B7" s="4">
        <v>10599000</v>
      </c>
      <c r="C7" s="4">
        <v>6304210.8300000001</v>
      </c>
      <c r="D7" s="4">
        <f t="shared" ref="D7:D11" si="0">+B7-C7</f>
        <v>4294789.17</v>
      </c>
      <c r="E7" s="5">
        <f t="shared" ref="E7:E12" si="1">+C7*100/B7</f>
        <v>59.479298330031135</v>
      </c>
    </row>
    <row r="8" spans="1:7" ht="24" x14ac:dyDescent="0.55000000000000004">
      <c r="A8" s="4" t="s">
        <v>7</v>
      </c>
      <c r="B8" s="4">
        <v>6646435</v>
      </c>
      <c r="C8" s="4">
        <v>3819439.83</v>
      </c>
      <c r="D8" s="4">
        <f t="shared" si="0"/>
        <v>2826995.17</v>
      </c>
      <c r="E8" s="5">
        <f t="shared" si="1"/>
        <v>57.465992370345909</v>
      </c>
    </row>
    <row r="9" spans="1:7" ht="24" x14ac:dyDescent="0.55000000000000004">
      <c r="A9" s="4" t="s">
        <v>8</v>
      </c>
      <c r="B9" s="4">
        <v>17242725</v>
      </c>
      <c r="C9" s="4">
        <v>17233525</v>
      </c>
      <c r="D9" s="4">
        <f t="shared" si="0"/>
        <v>9200</v>
      </c>
      <c r="E9" s="5">
        <f t="shared" si="1"/>
        <v>99.946644164422963</v>
      </c>
    </row>
    <row r="10" spans="1:7" ht="24" x14ac:dyDescent="0.55000000000000004">
      <c r="A10" s="4" t="s">
        <v>9</v>
      </c>
      <c r="B10" s="4">
        <v>17207200</v>
      </c>
      <c r="C10" s="4">
        <v>13642350.719999999</v>
      </c>
      <c r="D10" s="4">
        <f t="shared" si="0"/>
        <v>3564849.2800000012</v>
      </c>
      <c r="E10" s="5">
        <f t="shared" si="1"/>
        <v>79.282804407457348</v>
      </c>
    </row>
    <row r="11" spans="1:7" ht="24" x14ac:dyDescent="0.55000000000000004">
      <c r="A11" s="4" t="s">
        <v>10</v>
      </c>
      <c r="B11" s="4">
        <v>9149600</v>
      </c>
      <c r="C11" s="4">
        <v>8780170</v>
      </c>
      <c r="D11" s="4">
        <f t="shared" si="0"/>
        <v>369430</v>
      </c>
      <c r="E11" s="5">
        <f t="shared" si="1"/>
        <v>95.96233715135088</v>
      </c>
    </row>
    <row r="12" spans="1:7" ht="24" x14ac:dyDescent="0.55000000000000004">
      <c r="A12" s="3" t="s">
        <v>11</v>
      </c>
      <c r="B12" s="5">
        <f>SUM(B6:B11)</f>
        <v>61178957</v>
      </c>
      <c r="C12" s="5">
        <f t="shared" ref="C12:D12" si="2">SUM(C6:C11)</f>
        <v>50113693.379999995</v>
      </c>
      <c r="D12" s="5">
        <f t="shared" si="2"/>
        <v>11065263.620000001</v>
      </c>
      <c r="E12" s="5">
        <f t="shared" si="1"/>
        <v>81.91328495515215</v>
      </c>
    </row>
    <row r="13" spans="1:7" ht="24" x14ac:dyDescent="0.55000000000000004">
      <c r="A13" s="6"/>
      <c r="B13" s="6"/>
      <c r="C13" s="6"/>
      <c r="D13" s="6"/>
      <c r="E13" s="7"/>
    </row>
    <row r="14" spans="1:7" ht="24" x14ac:dyDescent="0.55000000000000004">
      <c r="A14" s="3" t="s">
        <v>1</v>
      </c>
      <c r="B14" s="3" t="s">
        <v>2</v>
      </c>
      <c r="C14" s="3" t="s">
        <v>3</v>
      </c>
      <c r="D14" s="3" t="s">
        <v>4</v>
      </c>
      <c r="E14" s="3" t="s">
        <v>5</v>
      </c>
    </row>
    <row r="15" spans="1:7" ht="24" x14ac:dyDescent="0.55000000000000004">
      <c r="A15" s="4" t="s">
        <v>14</v>
      </c>
      <c r="B15" s="4">
        <f>+B6</f>
        <v>333997</v>
      </c>
      <c r="C15" s="4">
        <f>+C6</f>
        <v>333997</v>
      </c>
      <c r="D15" s="8">
        <f>+B15-C15</f>
        <v>0</v>
      </c>
      <c r="E15" s="5">
        <f>+C15*100/B15</f>
        <v>100</v>
      </c>
    </row>
    <row r="16" spans="1:7" ht="27" customHeight="1" x14ac:dyDescent="0.55000000000000004">
      <c r="A16" s="4" t="s">
        <v>12</v>
      </c>
      <c r="B16" s="9">
        <f>+B7+B8+B9+B10</f>
        <v>51695360</v>
      </c>
      <c r="C16" s="9">
        <f t="shared" ref="C16:D16" si="3">+C7+C8+C9+C10</f>
        <v>40999526.379999995</v>
      </c>
      <c r="D16" s="9">
        <f t="shared" si="3"/>
        <v>10695833.620000001</v>
      </c>
      <c r="E16" s="5">
        <f>+C16*100/B16</f>
        <v>79.309876901911494</v>
      </c>
    </row>
    <row r="17" spans="1:5" ht="27" customHeight="1" x14ac:dyDescent="0.55000000000000004">
      <c r="A17" s="4" t="s">
        <v>10</v>
      </c>
      <c r="B17" s="9">
        <v>9149600</v>
      </c>
      <c r="C17" s="8">
        <v>8780170</v>
      </c>
      <c r="D17" s="8">
        <f t="shared" ref="D17" si="4">+B17-C17</f>
        <v>369430</v>
      </c>
      <c r="E17" s="5">
        <f t="shared" ref="E17:E18" si="5">+C17*100/B17</f>
        <v>95.96233715135088</v>
      </c>
    </row>
    <row r="18" spans="1:5" ht="24" x14ac:dyDescent="0.55000000000000004">
      <c r="A18" s="3" t="s">
        <v>13</v>
      </c>
      <c r="B18" s="5">
        <f>SUM(B15:B17)</f>
        <v>61178957</v>
      </c>
      <c r="C18" s="5">
        <f t="shared" ref="C18:D18" si="6">SUM(C15:C17)</f>
        <v>50113693.379999995</v>
      </c>
      <c r="D18" s="5">
        <f t="shared" si="6"/>
        <v>11065263.620000001</v>
      </c>
      <c r="E18" s="5">
        <f t="shared" si="5"/>
        <v>81.91328495515215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7" sqref="G17"/>
    </sheetView>
  </sheetViews>
  <sheetFormatPr defaultRowHeight="22.5" x14ac:dyDescent="0.3"/>
  <cols>
    <col min="1" max="1" width="23.25" style="2" customWidth="1"/>
    <col min="2" max="4" width="19.5" style="2" customWidth="1"/>
    <col min="5" max="5" width="15.75" style="2" customWidth="1"/>
    <col min="6" max="16384" width="9" style="2"/>
  </cols>
  <sheetData>
    <row r="1" spans="1:7" ht="26.25" x14ac:dyDescent="0.55000000000000004">
      <c r="A1" s="38" t="s">
        <v>0</v>
      </c>
      <c r="B1" s="38"/>
      <c r="C1" s="38"/>
      <c r="D1" s="38"/>
      <c r="E1" s="38"/>
      <c r="F1" s="38"/>
    </row>
    <row r="2" spans="1:7" ht="26.25" x14ac:dyDescent="0.55000000000000004">
      <c r="A2" s="38" t="s">
        <v>15</v>
      </c>
      <c r="B2" s="38"/>
      <c r="C2" s="38"/>
      <c r="D2" s="38"/>
      <c r="E2" s="38"/>
      <c r="F2" s="38"/>
    </row>
    <row r="3" spans="1:7" ht="26.25" x14ac:dyDescent="0.55000000000000004">
      <c r="A3" s="38" t="s">
        <v>17</v>
      </c>
      <c r="B3" s="38"/>
      <c r="C3" s="38"/>
      <c r="D3" s="38"/>
      <c r="E3" s="38"/>
      <c r="F3" s="38"/>
    </row>
    <row r="5" spans="1:7" s="16" customFormat="1" ht="24" x14ac:dyDescent="0.55000000000000004">
      <c r="A5" s="15" t="s">
        <v>1</v>
      </c>
      <c r="B5" s="15" t="s">
        <v>2</v>
      </c>
      <c r="C5" s="15" t="s">
        <v>20</v>
      </c>
      <c r="D5" s="15" t="s">
        <v>4</v>
      </c>
      <c r="E5" s="15" t="s">
        <v>5</v>
      </c>
    </row>
    <row r="6" spans="1:7" s="19" customFormat="1" ht="24" x14ac:dyDescent="0.55000000000000004">
      <c r="A6" s="17" t="s">
        <v>14</v>
      </c>
      <c r="B6" s="18">
        <v>333997</v>
      </c>
      <c r="C6" s="18">
        <v>333997</v>
      </c>
      <c r="D6" s="18">
        <v>0</v>
      </c>
      <c r="E6" s="18">
        <f>+C6*100/B6</f>
        <v>100</v>
      </c>
      <c r="G6" s="20"/>
    </row>
    <row r="7" spans="1:7" s="19" customFormat="1" ht="24" x14ac:dyDescent="0.55000000000000004">
      <c r="A7" s="17" t="s">
        <v>6</v>
      </c>
      <c r="B7" s="18">
        <v>11975700</v>
      </c>
      <c r="C7" s="18">
        <v>10138726.949999999</v>
      </c>
      <c r="D7" s="18">
        <v>1836973.0500000007</v>
      </c>
      <c r="E7" s="18">
        <f t="shared" ref="E7:E12" si="0">+C7*100/B7</f>
        <v>84.660829429594926</v>
      </c>
      <c r="G7" s="20"/>
    </row>
    <row r="8" spans="1:7" s="19" customFormat="1" ht="24" x14ac:dyDescent="0.55000000000000004">
      <c r="A8" s="17" t="s">
        <v>7</v>
      </c>
      <c r="B8" s="18">
        <v>10728433</v>
      </c>
      <c r="C8" s="18">
        <v>6860860.71</v>
      </c>
      <c r="D8" s="18">
        <v>3867572.29</v>
      </c>
      <c r="E8" s="18">
        <f t="shared" si="0"/>
        <v>63.950259185101871</v>
      </c>
      <c r="G8" s="20"/>
    </row>
    <row r="9" spans="1:7" s="19" customFormat="1" ht="24" x14ac:dyDescent="0.55000000000000004">
      <c r="A9" s="17" t="s">
        <v>8</v>
      </c>
      <c r="B9" s="18">
        <v>31626022</v>
      </c>
      <c r="C9" s="18">
        <v>31577785</v>
      </c>
      <c r="D9" s="18">
        <v>48237</v>
      </c>
      <c r="E9" s="18">
        <f t="shared" si="0"/>
        <v>99.847476865727856</v>
      </c>
      <c r="G9" s="20"/>
    </row>
    <row r="10" spans="1:7" s="19" customFormat="1" ht="24" x14ac:dyDescent="0.55000000000000004">
      <c r="A10" s="17" t="s">
        <v>9</v>
      </c>
      <c r="B10" s="18">
        <v>22975600</v>
      </c>
      <c r="C10" s="18">
        <v>20478641.670000002</v>
      </c>
      <c r="D10" s="18">
        <v>2496958.3299999982</v>
      </c>
      <c r="E10" s="18">
        <f t="shared" si="0"/>
        <v>89.132130042305761</v>
      </c>
      <c r="G10" s="20"/>
    </row>
    <row r="11" spans="1:7" s="19" customFormat="1" ht="24" x14ac:dyDescent="0.55000000000000004">
      <c r="A11" s="17" t="s">
        <v>10</v>
      </c>
      <c r="B11" s="18">
        <v>8780770</v>
      </c>
      <c r="C11" s="18">
        <v>8780170</v>
      </c>
      <c r="D11" s="18">
        <v>600</v>
      </c>
      <c r="E11" s="18">
        <f t="shared" si="0"/>
        <v>99.993166886275347</v>
      </c>
      <c r="G11" s="20"/>
    </row>
    <row r="12" spans="1:7" s="22" customFormat="1" ht="24" x14ac:dyDescent="0.55000000000000004">
      <c r="A12" s="15" t="s">
        <v>11</v>
      </c>
      <c r="B12" s="21">
        <f>SUM(B6:B11)</f>
        <v>86420522</v>
      </c>
      <c r="C12" s="21">
        <f t="shared" ref="C12:D12" si="1">SUM(C6:C11)</f>
        <v>78170181.329999998</v>
      </c>
      <c r="D12" s="21">
        <f t="shared" si="1"/>
        <v>8250340.669999999</v>
      </c>
      <c r="E12" s="21">
        <f t="shared" si="0"/>
        <v>90.453262166132248</v>
      </c>
      <c r="G12" s="23"/>
    </row>
    <row r="13" spans="1:7" s="19" customFormat="1" ht="24" x14ac:dyDescent="0.55000000000000004"/>
    <row r="14" spans="1:7" s="16" customFormat="1" ht="24" x14ac:dyDescent="0.55000000000000004">
      <c r="A14" s="15" t="s">
        <v>1</v>
      </c>
      <c r="B14" s="15" t="s">
        <v>2</v>
      </c>
      <c r="C14" s="15" t="s">
        <v>20</v>
      </c>
      <c r="D14" s="15" t="s">
        <v>4</v>
      </c>
      <c r="E14" s="15" t="s">
        <v>5</v>
      </c>
    </row>
    <row r="15" spans="1:7" s="16" customFormat="1" ht="24" x14ac:dyDescent="0.55000000000000004">
      <c r="A15" s="24" t="s">
        <v>14</v>
      </c>
      <c r="B15" s="25">
        <f>+B6</f>
        <v>333997</v>
      </c>
      <c r="C15" s="25">
        <f t="shared" ref="C15:D15" si="2">+C6</f>
        <v>333997</v>
      </c>
      <c r="D15" s="25">
        <f t="shared" si="2"/>
        <v>0</v>
      </c>
      <c r="E15" s="18">
        <f>+C15*100/B15</f>
        <v>100</v>
      </c>
    </row>
    <row r="16" spans="1:7" s="19" customFormat="1" ht="24" x14ac:dyDescent="0.55000000000000004">
      <c r="A16" s="17" t="s">
        <v>12</v>
      </c>
      <c r="B16" s="18">
        <f>+B7+B8+B9+B10</f>
        <v>77305755</v>
      </c>
      <c r="C16" s="18">
        <f>+C7+C8+C9+C10</f>
        <v>69056014.329999998</v>
      </c>
      <c r="D16" s="18">
        <f>+D7+D8+D9+D10</f>
        <v>8249740.669999999</v>
      </c>
      <c r="E16" s="18">
        <f>+C16*100/B16</f>
        <v>89.328426234243494</v>
      </c>
      <c r="G16" s="20"/>
    </row>
    <row r="17" spans="1:7" s="19" customFormat="1" ht="24" x14ac:dyDescent="0.55000000000000004">
      <c r="A17" s="17" t="s">
        <v>10</v>
      </c>
      <c r="B17" s="18">
        <v>8780770</v>
      </c>
      <c r="C17" s="18">
        <v>8780170</v>
      </c>
      <c r="D17" s="18">
        <v>600</v>
      </c>
      <c r="E17" s="18">
        <f t="shared" ref="E17:E18" si="3">+C17*100/B17</f>
        <v>99.993166886275347</v>
      </c>
      <c r="G17" s="20"/>
    </row>
    <row r="18" spans="1:7" s="22" customFormat="1" ht="24" x14ac:dyDescent="0.55000000000000004">
      <c r="A18" s="15" t="s">
        <v>11</v>
      </c>
      <c r="B18" s="21">
        <f>+B15+B16+B17</f>
        <v>86420522</v>
      </c>
      <c r="C18" s="21">
        <f t="shared" ref="C18:D18" si="4">+C15+C16+C17</f>
        <v>78170181.329999998</v>
      </c>
      <c r="D18" s="21">
        <f t="shared" si="4"/>
        <v>8250340.669999999</v>
      </c>
      <c r="E18" s="21">
        <f t="shared" si="3"/>
        <v>90.453262166132248</v>
      </c>
      <c r="G18" s="23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7" workbookViewId="0">
      <selection activeCell="L17" sqref="L17"/>
    </sheetView>
  </sheetViews>
  <sheetFormatPr defaultRowHeight="24" x14ac:dyDescent="0.55000000000000004"/>
  <cols>
    <col min="1" max="1" width="35.875" style="19" customWidth="1"/>
    <col min="2" max="2" width="16.25" style="19" customWidth="1"/>
    <col min="3" max="3" width="17.75" style="19" customWidth="1"/>
    <col min="4" max="4" width="13.875" style="19" customWidth="1"/>
    <col min="5" max="5" width="19.125" style="22" customWidth="1"/>
    <col min="6" max="6" width="2.75" style="19" customWidth="1"/>
    <col min="7" max="16384" width="9" style="19"/>
  </cols>
  <sheetData>
    <row r="1" spans="1:6" ht="27.75" x14ac:dyDescent="0.65">
      <c r="A1" s="39" t="s">
        <v>0</v>
      </c>
      <c r="B1" s="39"/>
      <c r="C1" s="39"/>
      <c r="D1" s="39"/>
      <c r="E1" s="39"/>
      <c r="F1" s="39"/>
    </row>
    <row r="2" spans="1:6" ht="27.75" x14ac:dyDescent="0.65">
      <c r="A2" s="39" t="s">
        <v>15</v>
      </c>
      <c r="B2" s="39"/>
      <c r="C2" s="39"/>
      <c r="D2" s="39"/>
      <c r="E2" s="39"/>
      <c r="F2" s="39"/>
    </row>
    <row r="3" spans="1:6" ht="27.75" x14ac:dyDescent="0.65">
      <c r="A3" s="39" t="s">
        <v>16</v>
      </c>
      <c r="B3" s="39"/>
      <c r="C3" s="39"/>
      <c r="D3" s="39"/>
      <c r="E3" s="39"/>
      <c r="F3" s="39"/>
    </row>
    <row r="4" spans="1:6" x14ac:dyDescent="0.55000000000000004">
      <c r="A4" s="31"/>
      <c r="B4" s="31"/>
      <c r="C4" s="31"/>
      <c r="D4" s="31"/>
      <c r="E4" s="31"/>
      <c r="F4" s="31"/>
    </row>
    <row r="5" spans="1:6" x14ac:dyDescent="0.55000000000000004">
      <c r="A5" s="15" t="s">
        <v>1</v>
      </c>
      <c r="B5" s="15" t="s">
        <v>2</v>
      </c>
      <c r="C5" s="15" t="s">
        <v>20</v>
      </c>
      <c r="D5" s="15" t="s">
        <v>4</v>
      </c>
      <c r="E5" s="15" t="s">
        <v>5</v>
      </c>
    </row>
    <row r="6" spans="1:6" x14ac:dyDescent="0.55000000000000004">
      <c r="A6" s="17" t="s">
        <v>14</v>
      </c>
      <c r="B6" s="32">
        <v>333997</v>
      </c>
      <c r="C6" s="32">
        <v>333997</v>
      </c>
      <c r="D6" s="32">
        <v>0</v>
      </c>
      <c r="E6" s="35">
        <v>100</v>
      </c>
    </row>
    <row r="7" spans="1:6" x14ac:dyDescent="0.55000000000000004">
      <c r="A7" s="17" t="s">
        <v>6</v>
      </c>
      <c r="B7" s="32">
        <v>15416500</v>
      </c>
      <c r="C7" s="32">
        <v>15247221.66</v>
      </c>
      <c r="D7" s="32">
        <v>169278.33999999985</v>
      </c>
      <c r="E7" s="35">
        <v>98.901966464502323</v>
      </c>
    </row>
    <row r="8" spans="1:6" x14ac:dyDescent="0.55000000000000004">
      <c r="A8" s="17" t="s">
        <v>7</v>
      </c>
      <c r="B8" s="32">
        <v>12720876</v>
      </c>
      <c r="C8" s="32">
        <v>12293219.639999999</v>
      </c>
      <c r="D8" s="32">
        <v>427656.36000000127</v>
      </c>
      <c r="E8" s="35">
        <v>96.63815322152341</v>
      </c>
    </row>
    <row r="9" spans="1:6" x14ac:dyDescent="0.55000000000000004">
      <c r="A9" s="17" t="s">
        <v>33</v>
      </c>
      <c r="B9" s="32">
        <v>28942600</v>
      </c>
      <c r="C9" s="32">
        <v>28791741.710000001</v>
      </c>
      <c r="D9" s="32">
        <v>225858.28999999911</v>
      </c>
      <c r="E9" s="35">
        <v>99.478767318761967</v>
      </c>
    </row>
    <row r="10" spans="1:6" x14ac:dyDescent="0.55000000000000004">
      <c r="A10" s="17" t="s">
        <v>10</v>
      </c>
      <c r="B10" s="32">
        <v>9597190</v>
      </c>
      <c r="C10" s="32">
        <v>9588759.4000000004</v>
      </c>
      <c r="D10" s="32">
        <v>8430.5999999996275</v>
      </c>
      <c r="E10" s="35">
        <v>99.912155537193698</v>
      </c>
    </row>
    <row r="11" spans="1:6" x14ac:dyDescent="0.55000000000000004">
      <c r="A11" s="17" t="s">
        <v>34</v>
      </c>
      <c r="B11" s="32">
        <v>42451781</v>
      </c>
      <c r="C11" s="32">
        <v>42375237</v>
      </c>
      <c r="D11" s="32">
        <v>76544</v>
      </c>
      <c r="E11" s="35">
        <v>99.819691899381084</v>
      </c>
    </row>
    <row r="12" spans="1:6" s="22" customFormat="1" x14ac:dyDescent="0.55000000000000004">
      <c r="A12" s="15" t="s">
        <v>11</v>
      </c>
      <c r="B12" s="35">
        <v>109462944</v>
      </c>
      <c r="C12" s="35">
        <v>108630176.41</v>
      </c>
      <c r="D12" s="35">
        <v>907767.58999999985</v>
      </c>
      <c r="E12" s="35">
        <v>99.239224198099407</v>
      </c>
    </row>
    <row r="13" spans="1:6" x14ac:dyDescent="0.55000000000000004">
      <c r="B13" s="33"/>
      <c r="C13" s="33"/>
      <c r="D13" s="33"/>
    </row>
    <row r="14" spans="1:6" x14ac:dyDescent="0.55000000000000004">
      <c r="A14" s="15" t="s">
        <v>1</v>
      </c>
      <c r="B14" s="34" t="s">
        <v>2</v>
      </c>
      <c r="C14" s="34" t="s">
        <v>3</v>
      </c>
      <c r="D14" s="34" t="s">
        <v>4</v>
      </c>
      <c r="E14" s="15" t="s">
        <v>5</v>
      </c>
    </row>
    <row r="15" spans="1:6" x14ac:dyDescent="0.55000000000000004">
      <c r="A15" s="24" t="s">
        <v>14</v>
      </c>
      <c r="B15" s="36">
        <f>+B6</f>
        <v>333997</v>
      </c>
      <c r="C15" s="36">
        <f t="shared" ref="C15:D15" si="0">+C6</f>
        <v>333997</v>
      </c>
      <c r="D15" s="36">
        <f t="shared" si="0"/>
        <v>0</v>
      </c>
      <c r="E15" s="21">
        <f>+C15*100/B15</f>
        <v>100</v>
      </c>
    </row>
    <row r="16" spans="1:6" x14ac:dyDescent="0.55000000000000004">
      <c r="A16" s="17" t="s">
        <v>12</v>
      </c>
      <c r="B16" s="32">
        <f>+B7+B8+B9+B11</f>
        <v>99531757</v>
      </c>
      <c r="C16" s="32">
        <f>+C7+C8+C9+C11-1657140.1</f>
        <v>97050279.909999996</v>
      </c>
      <c r="D16" s="32">
        <f t="shared" ref="D16" si="1">+D7+D8+D9+D11</f>
        <v>899336.99000000022</v>
      </c>
      <c r="E16" s="21">
        <f>+C16*100/B16</f>
        <v>97.506848904515977</v>
      </c>
    </row>
    <row r="17" spans="1:5" x14ac:dyDescent="0.55000000000000004">
      <c r="A17" s="17" t="s">
        <v>10</v>
      </c>
      <c r="B17" s="32">
        <f>+B10</f>
        <v>9597190</v>
      </c>
      <c r="C17" s="32">
        <f t="shared" ref="C17:D17" si="2">+C10</f>
        <v>9588759.4000000004</v>
      </c>
      <c r="D17" s="32">
        <f t="shared" si="2"/>
        <v>8430.5999999996275</v>
      </c>
      <c r="E17" s="21">
        <f>+C17*100/B17</f>
        <v>99.912155537193698</v>
      </c>
    </row>
    <row r="18" spans="1:5" x14ac:dyDescent="0.55000000000000004">
      <c r="A18" s="15" t="s">
        <v>11</v>
      </c>
      <c r="B18" s="35">
        <f>+B15+B16+B17</f>
        <v>109462944</v>
      </c>
      <c r="C18" s="35">
        <f t="shared" ref="C18" si="3">+C15+C16+C17</f>
        <v>106973036.31</v>
      </c>
      <c r="D18" s="35">
        <f>+D15+D16+D17</f>
        <v>907767.58999999985</v>
      </c>
      <c r="E18" s="21">
        <f t="shared" ref="E18" si="4">+C18*100/B18</f>
        <v>97.725341929411286</v>
      </c>
    </row>
    <row r="19" spans="1:5" x14ac:dyDescent="0.55000000000000004">
      <c r="A19" s="30" t="s">
        <v>37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2" workbookViewId="0">
      <selection activeCell="B31" sqref="B31"/>
    </sheetView>
  </sheetViews>
  <sheetFormatPr defaultRowHeight="19.5" customHeight="1" x14ac:dyDescent="0.2"/>
  <cols>
    <col min="1" max="1" width="10.5" customWidth="1"/>
    <col min="2" max="2" width="23.75" style="30" customWidth="1"/>
    <col min="3" max="3" width="18.75" style="30" customWidth="1"/>
    <col min="4" max="4" width="20" style="30" customWidth="1"/>
    <col min="5" max="5" width="18.75" style="29" customWidth="1"/>
  </cols>
  <sheetData>
    <row r="1" spans="1:5" ht="19.5" customHeight="1" x14ac:dyDescent="0.2">
      <c r="A1" t="s">
        <v>21</v>
      </c>
    </row>
    <row r="3" spans="1:5" ht="19.5" customHeight="1" x14ac:dyDescent="0.2">
      <c r="A3" t="s">
        <v>30</v>
      </c>
    </row>
    <row r="4" spans="1:5" s="29" customFormat="1" ht="19.5" customHeight="1" x14ac:dyDescent="0.2">
      <c r="A4" s="27" t="s">
        <v>1</v>
      </c>
      <c r="B4" s="28" t="s">
        <v>22</v>
      </c>
      <c r="C4" s="28" t="s">
        <v>23</v>
      </c>
      <c r="D4" s="28" t="s">
        <v>24</v>
      </c>
      <c r="E4" s="27" t="s">
        <v>25</v>
      </c>
    </row>
    <row r="5" spans="1:5" ht="19.5" customHeight="1" x14ac:dyDescent="0.2">
      <c r="A5" s="26" t="s">
        <v>12</v>
      </c>
      <c r="B5" s="28">
        <v>65.88089886672519</v>
      </c>
      <c r="C5" s="28">
        <v>38</v>
      </c>
      <c r="D5" s="28">
        <v>27.88089886672519</v>
      </c>
      <c r="E5" s="27" t="s">
        <v>26</v>
      </c>
    </row>
    <row r="6" spans="1:5" ht="19.5" customHeight="1" x14ac:dyDescent="0.2">
      <c r="A6" s="26" t="s">
        <v>10</v>
      </c>
      <c r="B6" s="28">
        <v>53.458628425636739</v>
      </c>
      <c r="C6" s="28">
        <v>36</v>
      </c>
      <c r="D6" s="28">
        <v>17.458628425636739</v>
      </c>
      <c r="E6" s="27" t="s">
        <v>26</v>
      </c>
    </row>
    <row r="7" spans="1:5" ht="19.5" customHeight="1" x14ac:dyDescent="0.2">
      <c r="A7" s="26" t="s">
        <v>13</v>
      </c>
      <c r="B7" s="28">
        <v>63.497831038078324</v>
      </c>
      <c r="C7" s="28">
        <v>38</v>
      </c>
      <c r="D7" s="28">
        <v>25.497831038078324</v>
      </c>
      <c r="E7" s="27" t="s">
        <v>26</v>
      </c>
    </row>
    <row r="9" spans="1:5" ht="19.5" customHeight="1" x14ac:dyDescent="0.2">
      <c r="A9" t="s">
        <v>31</v>
      </c>
    </row>
    <row r="11" spans="1:5" s="29" customFormat="1" ht="19.5" customHeight="1" x14ac:dyDescent="0.2">
      <c r="A11" s="27" t="s">
        <v>1</v>
      </c>
      <c r="B11" s="28" t="s">
        <v>22</v>
      </c>
      <c r="C11" s="28" t="s">
        <v>23</v>
      </c>
      <c r="D11" s="28" t="s">
        <v>24</v>
      </c>
      <c r="E11" s="27" t="s">
        <v>25</v>
      </c>
    </row>
    <row r="12" spans="1:5" ht="19.5" customHeight="1" x14ac:dyDescent="0.2">
      <c r="A12" s="26" t="s">
        <v>12</v>
      </c>
      <c r="B12" s="28">
        <v>79.309876901911494</v>
      </c>
      <c r="C12" s="28">
        <v>61</v>
      </c>
      <c r="D12" s="28">
        <v>18.309876901911494</v>
      </c>
      <c r="E12" s="27" t="s">
        <v>26</v>
      </c>
    </row>
    <row r="13" spans="1:5" ht="19.5" customHeight="1" x14ac:dyDescent="0.2">
      <c r="A13" s="26" t="s">
        <v>10</v>
      </c>
      <c r="B13" s="28">
        <v>95.96233715135088</v>
      </c>
      <c r="C13" s="28">
        <v>59</v>
      </c>
      <c r="D13" s="28">
        <v>36.96233715135088</v>
      </c>
      <c r="E13" s="27" t="s">
        <v>26</v>
      </c>
    </row>
    <row r="14" spans="1:5" ht="19.5" customHeight="1" x14ac:dyDescent="0.2">
      <c r="A14" s="26" t="s">
        <v>13</v>
      </c>
      <c r="B14" s="28">
        <v>81.91328495515215</v>
      </c>
      <c r="C14" s="28">
        <v>61</v>
      </c>
      <c r="D14" s="28">
        <v>20.91328495515215</v>
      </c>
      <c r="E14" s="27" t="s">
        <v>26</v>
      </c>
    </row>
    <row r="17" spans="1:5" ht="19.5" customHeight="1" x14ac:dyDescent="0.2">
      <c r="A17" t="s">
        <v>32</v>
      </c>
    </row>
    <row r="19" spans="1:5" s="29" customFormat="1" ht="19.5" customHeight="1" x14ac:dyDescent="0.2">
      <c r="A19" s="27" t="s">
        <v>1</v>
      </c>
      <c r="B19" s="28" t="s">
        <v>27</v>
      </c>
      <c r="C19" s="28" t="s">
        <v>28</v>
      </c>
      <c r="D19" s="28" t="s">
        <v>29</v>
      </c>
      <c r="E19" s="27" t="s">
        <v>25</v>
      </c>
    </row>
    <row r="20" spans="1:5" ht="19.5" customHeight="1" x14ac:dyDescent="0.2">
      <c r="A20" s="26" t="s">
        <v>12</v>
      </c>
      <c r="B20" s="28">
        <v>89.328426234243494</v>
      </c>
      <c r="C20" s="28">
        <v>81</v>
      </c>
      <c r="D20" s="28">
        <v>8.3284262342434943</v>
      </c>
      <c r="E20" s="27" t="s">
        <v>26</v>
      </c>
    </row>
    <row r="21" spans="1:5" ht="19.5" customHeight="1" x14ac:dyDescent="0.2">
      <c r="A21" s="26" t="s">
        <v>10</v>
      </c>
      <c r="B21" s="28">
        <v>99.993166886275347</v>
      </c>
      <c r="C21" s="28">
        <v>85</v>
      </c>
      <c r="D21" s="28">
        <v>14.993166886275347</v>
      </c>
      <c r="E21" s="27" t="s">
        <v>26</v>
      </c>
    </row>
    <row r="22" spans="1:5" ht="19.5" customHeight="1" x14ac:dyDescent="0.2">
      <c r="A22" s="26" t="s">
        <v>13</v>
      </c>
      <c r="B22" s="28">
        <v>90.453262166132248</v>
      </c>
      <c r="C22" s="28">
        <v>77</v>
      </c>
      <c r="D22" s="28">
        <v>13.453262166132248</v>
      </c>
      <c r="E22" s="27" t="s">
        <v>26</v>
      </c>
    </row>
    <row r="25" spans="1:5" ht="19.5" customHeight="1" x14ac:dyDescent="0.2">
      <c r="A25" t="s">
        <v>35</v>
      </c>
    </row>
    <row r="27" spans="1:5" s="29" customFormat="1" ht="19.5" customHeight="1" x14ac:dyDescent="0.2">
      <c r="A27" s="27" t="s">
        <v>1</v>
      </c>
      <c r="B27" s="28" t="s">
        <v>27</v>
      </c>
      <c r="C27" s="28" t="s">
        <v>28</v>
      </c>
      <c r="D27" s="28" t="s">
        <v>29</v>
      </c>
      <c r="E27" s="27" t="s">
        <v>25</v>
      </c>
    </row>
    <row r="28" spans="1:5" ht="19.5" customHeight="1" x14ac:dyDescent="0.2">
      <c r="A28" s="26" t="s">
        <v>12</v>
      </c>
      <c r="B28" s="28">
        <f>+'ไตรมาส 4'!E16</f>
        <v>97.506848904515977</v>
      </c>
      <c r="C28" s="28">
        <v>98</v>
      </c>
      <c r="D28" s="28">
        <f>+B28-C28</f>
        <v>-0.49315109548402347</v>
      </c>
      <c r="E28" s="27" t="s">
        <v>36</v>
      </c>
    </row>
    <row r="29" spans="1:5" ht="19.5" customHeight="1" x14ac:dyDescent="0.2">
      <c r="A29" s="26" t="s">
        <v>10</v>
      </c>
      <c r="B29" s="28">
        <f>+'ไตรมาส 4'!E17</f>
        <v>99.912155537193698</v>
      </c>
      <c r="C29" s="28">
        <v>75</v>
      </c>
      <c r="D29" s="28">
        <f t="shared" ref="D29:D30" si="0">+B29-C29</f>
        <v>24.912155537193698</v>
      </c>
      <c r="E29" s="27" t="s">
        <v>26</v>
      </c>
    </row>
    <row r="30" spans="1:5" ht="19.5" customHeight="1" x14ac:dyDescent="0.2">
      <c r="A30" s="26" t="s">
        <v>13</v>
      </c>
      <c r="B30" s="28">
        <f>+'ไตรมาส 4'!E18</f>
        <v>97.725341929411286</v>
      </c>
      <c r="C30" s="28">
        <v>93</v>
      </c>
      <c r="D30" s="28">
        <f t="shared" si="0"/>
        <v>4.7253419294112859</v>
      </c>
      <c r="E30" s="27" t="s">
        <v>26</v>
      </c>
    </row>
    <row r="31" spans="1:5" ht="19.5" customHeight="1" x14ac:dyDescent="0.2">
      <c r="B31" s="3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ไตรมาส 1</vt:lpstr>
      <vt:lpstr>ไตรมาส 2 </vt:lpstr>
      <vt:lpstr>ไตรมาส 3</vt:lpstr>
      <vt:lpstr>ไตรมาส 4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2026-04-03T08:32:51Z</dcterms:created>
  <dcterms:modified xsi:type="dcterms:W3CDTF">2026-10-06T04:55:32Z</dcterms:modified>
</cp:coreProperties>
</file>